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trammen/Desktop/"/>
    </mc:Choice>
  </mc:AlternateContent>
  <xr:revisionPtr revIDLastSave="0" documentId="8_{DC67CF57-C778-3C49-8325-44B469C569F6}" xr6:coauthVersionLast="47" xr6:coauthVersionMax="47" xr10:uidLastSave="{00000000-0000-0000-0000-000000000000}"/>
  <bookViews>
    <workbookView xWindow="2780" yWindow="1500" windowWidth="28040" windowHeight="17440" xr2:uid="{3C6F1D8D-713D-A645-88AB-6FDAD7BF728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6" i="1"/>
  <c r="B23" i="1"/>
  <c r="C25" i="1" s="1"/>
  <c r="D27" i="1" s="1"/>
  <c r="D17" i="1"/>
  <c r="C17" i="1"/>
  <c r="B12" i="1"/>
  <c r="C3" i="1"/>
  <c r="B13" i="1" l="1"/>
  <c r="B14" i="1" s="1"/>
  <c r="C21" i="1"/>
  <c r="D28" i="1"/>
  <c r="D23" i="1" l="1"/>
  <c r="D24" i="1" s="1"/>
  <c r="C26" i="1" s="1"/>
  <c r="D19" i="1"/>
  <c r="D20" i="1" l="1"/>
  <c r="C22" i="1" l="1"/>
  <c r="B24" i="1" s="1"/>
</calcChain>
</file>

<file path=xl/sharedStrings.xml><?xml version="1.0" encoding="utf-8"?>
<sst xmlns="http://schemas.openxmlformats.org/spreadsheetml/2006/main" count="21" uniqueCount="21">
  <si>
    <t>Pris på underliggende enhet</t>
  </si>
  <si>
    <t>Innløsningspris</t>
  </si>
  <si>
    <t>Risikofri rente</t>
  </si>
  <si>
    <t>Dividendeyield</t>
  </si>
  <si>
    <t>k</t>
  </si>
  <si>
    <t>Sannsynlighet for at prisen går opp</t>
  </si>
  <si>
    <t>Sannsynlighet for at prisen går ned</t>
  </si>
  <si>
    <t>Volatilitet (ligger allerede implisitt i parameter opp og ned)</t>
  </si>
  <si>
    <t>x</t>
  </si>
  <si>
    <t>Periode 1</t>
  </si>
  <si>
    <t>Periode 2</t>
  </si>
  <si>
    <t>Aksjepris</t>
  </si>
  <si>
    <t>Opsjonsverdi</t>
  </si>
  <si>
    <t>Kjøpsopsjon (k) eller salgsopsjon (s)</t>
  </si>
  <si>
    <t>Periode 0 (i dag)</t>
  </si>
  <si>
    <t>Tidsintervall mellom periodene (dager)</t>
  </si>
  <si>
    <r>
      <t xml:space="preserve">Hvor mange prosent prisen på underliggende enhet vil gå </t>
    </r>
    <r>
      <rPr>
        <b/>
        <sz val="16"/>
        <color theme="1"/>
        <rFont val="Calibri"/>
        <family val="2"/>
        <scheme val="minor"/>
      </rPr>
      <t>opp</t>
    </r>
  </si>
  <si>
    <r>
      <t xml:space="preserve">Hvor mange prosent prisen på underliggende enhet vil gå </t>
    </r>
    <r>
      <rPr>
        <b/>
        <sz val="16"/>
        <color theme="1"/>
        <rFont val="Calibri"/>
        <family val="2"/>
        <scheme val="minor"/>
      </rPr>
      <t>ned</t>
    </r>
  </si>
  <si>
    <t>Steg (i antall år)</t>
  </si>
  <si>
    <t>a = e^(risikofri rente-dividendeyield)*antall år</t>
  </si>
  <si>
    <t>Binomisk opsjonsprisingsmodell – to steg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</si>
</sst>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\ \å\r"/>
    <numFmt numFmtId="166" formatCode="0.0000"/>
  </numFmts>
  <fonts count="7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 (Body)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rgb="FFFFBE58"/>
      <name val="Calibri"/>
      <family val="2"/>
      <scheme val="minor"/>
    </font>
    <font>
      <sz val="16"/>
      <color rgb="FFF6474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4740"/>
        <bgColor indexed="64"/>
      </patternFill>
    </fill>
    <fill>
      <patternFill patternType="solid">
        <fgColor rgb="FFFFBE5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0" fontId="1" fillId="0" borderId="0" xfId="0" applyNumberFormat="1" applyFont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right"/>
    </xf>
    <xf numFmtId="0" fontId="1" fillId="3" borderId="1" xfId="0" applyFont="1" applyFill="1" applyBorder="1"/>
    <xf numFmtId="164" fontId="1" fillId="3" borderId="1" xfId="0" applyNumberFormat="1" applyFont="1" applyFill="1" applyBorder="1"/>
    <xf numFmtId="10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10" fontId="1" fillId="0" borderId="1" xfId="0" applyNumberFormat="1" applyFont="1" applyBorder="1"/>
    <xf numFmtId="10" fontId="1" fillId="3" borderId="1" xfId="0" applyNumberFormat="1" applyFont="1" applyFill="1" applyBorder="1"/>
    <xf numFmtId="10" fontId="1" fillId="2" borderId="1" xfId="0" applyNumberFormat="1" applyFont="1" applyFill="1" applyBorder="1"/>
    <xf numFmtId="0" fontId="4" fillId="0" borderId="0" xfId="0" applyFont="1"/>
    <xf numFmtId="0" fontId="5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2" fontId="1" fillId="3" borderId="7" xfId="0" applyNumberFormat="1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6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4740"/>
      <color rgb="FFFFBE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8C1A-0B36-BB42-8680-EF6710F0D566}">
  <dimension ref="A1:I28"/>
  <sheetViews>
    <sheetView tabSelected="1" workbookViewId="0"/>
  </sheetViews>
  <sheetFormatPr baseColWidth="10" defaultRowHeight="21" x14ac:dyDescent="0.25"/>
  <cols>
    <col min="1" max="1" width="72.5" style="1" customWidth="1"/>
    <col min="2" max="2" width="22.6640625" style="1" customWidth="1"/>
    <col min="3" max="3" width="26.83203125" style="1" customWidth="1"/>
    <col min="4" max="4" width="26" style="1" customWidth="1"/>
    <col min="5" max="5" width="10.83203125" style="1"/>
    <col min="6" max="6" width="76.6640625" style="1" customWidth="1"/>
    <col min="7" max="16384" width="10.83203125" style="1"/>
  </cols>
  <sheetData>
    <row r="1" spans="1:9" ht="24" x14ac:dyDescent="0.3">
      <c r="A1" s="16" t="s">
        <v>20</v>
      </c>
    </row>
    <row r="3" spans="1:9" x14ac:dyDescent="0.25">
      <c r="A3" s="5" t="s">
        <v>13</v>
      </c>
      <c r="B3" s="8" t="s">
        <v>4</v>
      </c>
      <c r="C3" s="9">
        <f>IF(B3="k",1,-1)</f>
        <v>1</v>
      </c>
    </row>
    <row r="4" spans="1:9" x14ac:dyDescent="0.25">
      <c r="A4" s="5" t="s">
        <v>0</v>
      </c>
      <c r="B4" s="8">
        <v>100</v>
      </c>
      <c r="C4" s="5"/>
    </row>
    <row r="5" spans="1:9" x14ac:dyDescent="0.25">
      <c r="A5" s="5" t="s">
        <v>1</v>
      </c>
      <c r="B5" s="8">
        <v>100</v>
      </c>
      <c r="C5" s="5"/>
    </row>
    <row r="6" spans="1:9" x14ac:dyDescent="0.25">
      <c r="A6" s="5" t="s">
        <v>15</v>
      </c>
      <c r="B6" s="8">
        <v>90</v>
      </c>
      <c r="C6" s="10">
        <f>B6/360</f>
        <v>0.25</v>
      </c>
    </row>
    <row r="7" spans="1:9" x14ac:dyDescent="0.25">
      <c r="A7" s="5" t="s">
        <v>2</v>
      </c>
      <c r="B7" s="11">
        <v>1.3599999999999999E-2</v>
      </c>
      <c r="C7" s="5"/>
      <c r="F7" s="2"/>
    </row>
    <row r="8" spans="1:9" x14ac:dyDescent="0.25">
      <c r="A8" s="5" t="s">
        <v>3</v>
      </c>
      <c r="B8" s="11">
        <v>0</v>
      </c>
      <c r="C8" s="5"/>
      <c r="H8" s="3"/>
      <c r="I8" s="3"/>
    </row>
    <row r="9" spans="1:9" x14ac:dyDescent="0.25">
      <c r="A9" s="5" t="s">
        <v>7</v>
      </c>
      <c r="B9" s="12" t="s">
        <v>8</v>
      </c>
      <c r="C9" s="5"/>
    </row>
    <row r="10" spans="1:9" x14ac:dyDescent="0.25">
      <c r="A10" s="5" t="s">
        <v>16</v>
      </c>
      <c r="B10" s="13">
        <v>0.1</v>
      </c>
      <c r="C10" s="14">
        <f>1+B10</f>
        <v>1.1000000000000001</v>
      </c>
    </row>
    <row r="11" spans="1:9" x14ac:dyDescent="0.25">
      <c r="A11" s="5" t="s">
        <v>17</v>
      </c>
      <c r="B11" s="13">
        <v>0.1</v>
      </c>
      <c r="C11" s="14">
        <f>1-B11</f>
        <v>0.9</v>
      </c>
    </row>
    <row r="12" spans="1:9" x14ac:dyDescent="0.25">
      <c r="A12" s="5" t="s">
        <v>19</v>
      </c>
      <c r="B12" s="37">
        <f>EXP((B7-B8)*C6)</f>
        <v>1.0034057865562385</v>
      </c>
      <c r="C12" s="5"/>
      <c r="D12" s="4"/>
    </row>
    <row r="13" spans="1:9" x14ac:dyDescent="0.25">
      <c r="A13" s="5" t="s">
        <v>5</v>
      </c>
      <c r="B13" s="15">
        <f>(B12-C11)/(C10-C11)</f>
        <v>0.517028932781192</v>
      </c>
      <c r="C13" s="13"/>
    </row>
    <row r="14" spans="1:9" x14ac:dyDescent="0.25">
      <c r="A14" s="5" t="s">
        <v>6</v>
      </c>
      <c r="B14" s="15">
        <f>1-B13</f>
        <v>0.482971067218808</v>
      </c>
      <c r="C14" s="5"/>
    </row>
    <row r="16" spans="1:9" x14ac:dyDescent="0.25">
      <c r="A16" s="5"/>
      <c r="B16" s="34" t="s">
        <v>14</v>
      </c>
      <c r="C16" s="35" t="s">
        <v>9</v>
      </c>
      <c r="D16" s="36" t="s">
        <v>10</v>
      </c>
    </row>
    <row r="17" spans="1:4" x14ac:dyDescent="0.25">
      <c r="A17" s="8" t="s">
        <v>18</v>
      </c>
      <c r="B17" s="19">
        <v>0</v>
      </c>
      <c r="C17" s="20">
        <f>$C$6</f>
        <v>0.25</v>
      </c>
      <c r="D17" s="21">
        <f>$C$6*2</f>
        <v>0.5</v>
      </c>
    </row>
    <row r="18" spans="1:4" x14ac:dyDescent="0.25">
      <c r="A18" s="6"/>
      <c r="B18" s="22"/>
      <c r="C18" s="23"/>
      <c r="D18" s="24"/>
    </row>
    <row r="19" spans="1:4" x14ac:dyDescent="0.25">
      <c r="A19" s="6"/>
      <c r="B19" s="22"/>
      <c r="C19" s="23"/>
      <c r="D19" s="25">
        <f>C21*C10</f>
        <v>121.00000000000003</v>
      </c>
    </row>
    <row r="20" spans="1:4" x14ac:dyDescent="0.25">
      <c r="A20" s="6"/>
      <c r="B20" s="22"/>
      <c r="C20" s="23"/>
      <c r="D20" s="26">
        <f>MAX($C$3*(D19-$B$5),0)</f>
        <v>21.000000000000028</v>
      </c>
    </row>
    <row r="21" spans="1:4" x14ac:dyDescent="0.25">
      <c r="A21" s="6"/>
      <c r="B21" s="22"/>
      <c r="C21" s="27">
        <f>B23*C10</f>
        <v>110.00000000000001</v>
      </c>
      <c r="D21" s="24"/>
    </row>
    <row r="22" spans="1:4" x14ac:dyDescent="0.25">
      <c r="A22" s="6"/>
      <c r="B22" s="22"/>
      <c r="C22" s="28">
        <f>($B$13*D20+($B$14*D24))*EXP(-$B$7*$C$6)</f>
        <v>10.820754408512178</v>
      </c>
      <c r="D22" s="24"/>
    </row>
    <row r="23" spans="1:4" x14ac:dyDescent="0.25">
      <c r="A23" s="17" t="s">
        <v>11</v>
      </c>
      <c r="B23" s="29">
        <f>B4</f>
        <v>100</v>
      </c>
      <c r="C23" s="23"/>
      <c r="D23" s="25">
        <f>C21*C11</f>
        <v>99.000000000000014</v>
      </c>
    </row>
    <row r="24" spans="1:4" x14ac:dyDescent="0.25">
      <c r="A24" s="18" t="s">
        <v>12</v>
      </c>
      <c r="B24" s="30">
        <f>($B$13*C22+($B$14*C26))*EXP(-$B$7*$C$6)</f>
        <v>5.5756536175874087</v>
      </c>
      <c r="C24" s="23"/>
      <c r="D24" s="26">
        <f>MAX($C$3*(D23-$B$5),0)</f>
        <v>0</v>
      </c>
    </row>
    <row r="25" spans="1:4" x14ac:dyDescent="0.25">
      <c r="A25" s="6"/>
      <c r="B25" s="22"/>
      <c r="C25" s="27">
        <f>B23*C11</f>
        <v>90</v>
      </c>
      <c r="D25" s="24"/>
    </row>
    <row r="26" spans="1:4" x14ac:dyDescent="0.25">
      <c r="A26" s="6"/>
      <c r="B26" s="22"/>
      <c r="C26" s="28">
        <f>($B$13*D24+($B$14*D28))*EXP(-$B$7*$C$6)</f>
        <v>0</v>
      </c>
      <c r="D26" s="24"/>
    </row>
    <row r="27" spans="1:4" x14ac:dyDescent="0.25">
      <c r="A27" s="6"/>
      <c r="B27" s="22"/>
      <c r="C27" s="23"/>
      <c r="D27" s="25">
        <f>C25*C11</f>
        <v>81</v>
      </c>
    </row>
    <row r="28" spans="1:4" x14ac:dyDescent="0.25">
      <c r="A28" s="7"/>
      <c r="B28" s="31"/>
      <c r="C28" s="32"/>
      <c r="D28" s="33">
        <f>MAX($C$3*(D27-$B$5),0)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Binomisk opsjonsprisingsmodell</dc:title>
  <dc:subject/>
  <dc:creator>Kent Roksvåg</dc:creator>
  <cp:keywords/>
  <dc:description/>
  <cp:lastModifiedBy>Kent Rammen</cp:lastModifiedBy>
  <dcterms:created xsi:type="dcterms:W3CDTF">2022-01-03T09:37:54Z</dcterms:created>
  <dcterms:modified xsi:type="dcterms:W3CDTF">2022-01-06T09:53:33Z</dcterms:modified>
  <cp:category/>
</cp:coreProperties>
</file>